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ma\Desktop\Biruni Üni\Yıllara göre yayınlar\"/>
    </mc:Choice>
  </mc:AlternateContent>
  <xr:revisionPtr revIDLastSave="0" documentId="8_{C74BBDC1-4ABA-4BD3-A1F9-6BA7465D71EA}" xr6:coauthVersionLast="47" xr6:coauthVersionMax="47" xr10:uidLastSave="{00000000-0000-0000-0000-000000000000}"/>
  <bookViews>
    <workbookView xWindow="-23148" yWindow="2436" windowWidth="23256" windowHeight="12456" xr2:uid="{EED9B197-7CC7-46F5-BFD3-019428F59395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1" l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6" i="1"/>
  <c r="N6" i="1"/>
  <c r="P5" i="1"/>
  <c r="N5" i="1"/>
  <c r="P4" i="1"/>
  <c r="N4" i="1"/>
  <c r="P3" i="1"/>
  <c r="N3" i="1"/>
  <c r="P2" i="1"/>
  <c r="N2" i="1"/>
</calcChain>
</file>

<file path=xl/sharedStrings.xml><?xml version="1.0" encoding="utf-8"?>
<sst xmlns="http://schemas.openxmlformats.org/spreadsheetml/2006/main" count="353" uniqueCount="313">
  <si>
    <t>Authors</t>
  </si>
  <si>
    <t>Author Full Names</t>
  </si>
  <si>
    <t>Article Title</t>
  </si>
  <si>
    <t>Source Title</t>
  </si>
  <si>
    <t>Researcher Ids</t>
  </si>
  <si>
    <t>ORCIDs</t>
  </si>
  <si>
    <t>ISSN</t>
  </si>
  <si>
    <t>eISSN</t>
  </si>
  <si>
    <t>Publication Date</t>
  </si>
  <si>
    <t>Publication Year</t>
  </si>
  <si>
    <t>Volume</t>
  </si>
  <si>
    <t>Issue</t>
  </si>
  <si>
    <t>DOI</t>
  </si>
  <si>
    <t>DOI Link</t>
  </si>
  <si>
    <t>UT (Unique WOS ID)</t>
  </si>
  <si>
    <t>Web of Science Record</t>
  </si>
  <si>
    <t>Bayram, M; Secer, A; Adiguzel, H</t>
  </si>
  <si>
    <t>Bayram, Mustafa; Secer, Aydin; Adiguzel, Hakan</t>
  </si>
  <si>
    <t>THE ASYMPTOTIC BEHAVIOR OF SOLUTIONS OF DISCRETE NONLINEAR FRACTIONAL EQUATIONS</t>
  </si>
  <si>
    <t>FRACTIONAL CALCULUS AND APPLIED ANALYSIS</t>
  </si>
  <si>
    <t>Secer, Aydin/C-5913-2013; Bayram, Mustafa/AAA-4023-2020</t>
  </si>
  <si>
    <t>Secer, Aydin/0000-0002-8372-2441; Bayram, Mustafa/0000-0002-2994-7201; Adiguzel, Hakan/0000-0002-8948-806X</t>
  </si>
  <si>
    <t>1311-0454</t>
  </si>
  <si>
    <t>1314-2224</t>
  </si>
  <si>
    <t>OCT</t>
  </si>
  <si>
    <t>10.1515/fca-2020-0073</t>
  </si>
  <si>
    <t>WOS:000591380900012</t>
  </si>
  <si>
    <t>Sulaiman, TA; Yusuf, A; Abdel-Khalek, S; Bayram, M; Ahmad, H</t>
  </si>
  <si>
    <t>Sulaiman, Tukur Abdulkadir; Yusuf, Abdullahi; Abdel-Khalek, S.; Bayram, Mustafa; Ahmad, Hijaz</t>
  </si>
  <si>
    <t>Nonautonomous complex wave solutions to the (2+1)-dimensional variable-coefficients nonlinear Chiral Schrodinger equation</t>
  </si>
  <si>
    <t>RESULTS IN PHYSICS</t>
  </si>
  <si>
    <t>Ahmad, Hijaz/H-5958-2018; Bayram, Mustafa/AAA-4023-2020; SULAIMAN, TUKUR ABDULKADIR/GSD-2604-2022; Yusuf, Abdullahi/L-9956-2018</t>
  </si>
  <si>
    <t>Ahmad, Hijaz/0000-0002-5438-5407; Bayram, Mustafa/0000-0002-2994-7201; Yusuf, Abdullahi/0000-0002-8308-7943; Sulaiman, Tukur Abdulkadir/0000-0001-7284-8332</t>
  </si>
  <si>
    <t>2211-3797</t>
  </si>
  <si>
    <t/>
  </si>
  <si>
    <t>DEC</t>
  </si>
  <si>
    <t>10.1016/j.rinp.2020.103604</t>
  </si>
  <si>
    <t>WOS:000604220600010</t>
  </si>
  <si>
    <t>Kamathewatta, NJB; Deay, DO; Karaca, BT; Seibold, S; Nguyen, TM; Tomás, B; Richter, ML; Berrie, CL; Tamerler, C</t>
  </si>
  <si>
    <t>Kamathewatta, Nilan J. B.; Deay, Dwight O., III; Karaca, Banu Taktak; Seibold, Steve; Nguyen, Tyler M.; Tomas, Brandon; Richter, Mark L.; Berrie, Cindy L.; Tamerler, Candan</t>
  </si>
  <si>
    <t>Self-Immobilized Putrescine Oxidase Biocatalyst System Engineered with a Metal Binding Peptide</t>
  </si>
  <si>
    <t>LANGMUIR</t>
  </si>
  <si>
    <t>taktak karaca, banu/AAW-9778-2020; Nguyen, Tyler/GRX-6421-2022</t>
  </si>
  <si>
    <t>taktak karaca, banu/0000-0002-9657-4679; Kamathewatta, Nilan J. B./0000-0002-7272-8426; Berrie, Cindy/0000-0003-2422-8141; Tamerler, Candan/0000-0002-1960-2218; Nguyen, Tyler/0000-0002-9872-7149</t>
  </si>
  <si>
    <t>0743-7463</t>
  </si>
  <si>
    <t>OCT 13</t>
  </si>
  <si>
    <t>10.1021/acs.langmuir.0c01986</t>
  </si>
  <si>
    <t>WOS:000580967600021</t>
  </si>
  <si>
    <t>Yusuf, A</t>
  </si>
  <si>
    <t>Yusuf, Abdullahi</t>
  </si>
  <si>
    <t>Symmetry analysis, invariant subspace and conservation laws of the equation for fluid flow in porous media</t>
  </si>
  <si>
    <t>INTERNATIONAL JOURNAL OF GEOMETRIC METHODS IN MODERN PHYSICS</t>
  </si>
  <si>
    <t>Yusuf, Abdullahi/L-9956-2018</t>
  </si>
  <si>
    <t>Yusuf, Abdullahi/0000-0002-8308-7943</t>
  </si>
  <si>
    <t>0219-8878</t>
  </si>
  <si>
    <t>1793-6977</t>
  </si>
  <si>
    <t>10.1142/S021988782050173X</t>
  </si>
  <si>
    <t>WOS:000580888600003</t>
  </si>
  <si>
    <t>Baba, IA; Olamilekan, LI; Yusuf, A; Baleanu, D</t>
  </si>
  <si>
    <t>Baba, Isa Abdullahi; Olamilekan, Lawal Ibrahim; Yusuf, Abdullahi; Baleanu, Dumitru</t>
  </si>
  <si>
    <t>Analysis of meningitis model: A case study of northern Nigeria</t>
  </si>
  <si>
    <t>AIMS BIOENGINEERING</t>
  </si>
  <si>
    <t>Baba, Isa/AAK-7667-2021; Baleanu, Dumitru/B-9936-2012; Yusuf, Abdullahi/L-9956-2018</t>
  </si>
  <si>
    <t>Baleanu, Dumitru/0000-0002-0286-7244; Yusuf, Abdullahi/0000-0002-8308-7943</t>
  </si>
  <si>
    <t>2375-1495</t>
  </si>
  <si>
    <t>10.3934/bioeng.2020016</t>
  </si>
  <si>
    <t>WOS:000582760200001</t>
  </si>
  <si>
    <t>Alkhalissi, JHS; Emiroglu, I; Secer, A; Bayram, M</t>
  </si>
  <si>
    <t>Alkhalissi, Jumana H. S.; Emiroglu, Ibrahim; Secer, Aydin; Bayram, Mustafa</t>
  </si>
  <si>
    <t>THE GENERALIZED GEGENBAUER-HUMBERTS WAVELET FOR SOLVING FRACTIONAL DIFFERENTIAL EQUATIONS</t>
  </si>
  <si>
    <t>THERMAL SCIENCE</t>
  </si>
  <si>
    <t>Alkhalissi, Jumana/GXW-3083-2022; Bayram, Mustafa/AAA-4023-2020; Secer, Aydin/C-5913-2013</t>
  </si>
  <si>
    <t>Bayram, Mustafa/0000-0002-2994-7201; Secer, Aydin/0000-0002-8372-2441</t>
  </si>
  <si>
    <t>0354-9836</t>
  </si>
  <si>
    <t>2334-7163</t>
  </si>
  <si>
    <t>10.2298/TSCI20S1107A</t>
  </si>
  <si>
    <t>WOS:000582432600012</t>
  </si>
  <si>
    <t>Qureshi, S; Yusuf, A; Aziz, S</t>
  </si>
  <si>
    <t>Qureshi, Sania; Yusuf, Abdullahi; Aziz, Shaheen</t>
  </si>
  <si>
    <t>ON THE USE OF MOHAND INTEGRAL TRANSFORM FOR SOLVING FRACTIONAL-ORDER CLASSICAL CAPUTO DIFFERENTIAL EQUATIONS</t>
  </si>
  <si>
    <t>JOURNAL OF APPLIED MATHEMATICS AND COMPUTATIONAL MECHANICS</t>
  </si>
  <si>
    <t>2299-9965</t>
  </si>
  <si>
    <t>2353-0588</t>
  </si>
  <si>
    <t>10.17512/jamcm.2020.3.08</t>
  </si>
  <si>
    <t>WOS:000575860700008</t>
  </si>
  <si>
    <t>Esen, HE; Yagimli, M; Tozan, H; Yalcin, GE; Arca, E</t>
  </si>
  <si>
    <t>Ergin Esen, H.; Yagimli, M.; Tozan, H.; Yalcin, G. E.; Arca, E.</t>
  </si>
  <si>
    <t>Mathematical modelling of sound transmission loss performances of different coloured surfaces coated with polyurethane-based paint</t>
  </si>
  <si>
    <t>TRANSACTIONS OF THE INSTITUTE OF METAL FINISHING</t>
  </si>
  <si>
    <t>YAGIMLI, Mustafa/AAA-9110-2021</t>
  </si>
  <si>
    <t>YALCIN, Giyasettin Efdal/0000-0002-8185-5996; Ergin Esen, Hande/0000-0001-7826-3220; Arca, Emin/0000-0001-5450-8414; /0000-0002-0479-6937</t>
  </si>
  <si>
    <t>0020-2967</t>
  </si>
  <si>
    <t>1745-9192</t>
  </si>
  <si>
    <t>SEP 2</t>
  </si>
  <si>
    <t>10.1080/00202967.2020.1802100</t>
  </si>
  <si>
    <t>WOS:000568842000008</t>
  </si>
  <si>
    <t>Yigit, G; Bayram, M</t>
  </si>
  <si>
    <t>Yigit, Gulsemay; Bayram, Mustafa</t>
  </si>
  <si>
    <t>Chebyshev Differential Quadrature for Numerical Solutions of Third- and Fourth-Order Singular Perturbation Problems</t>
  </si>
  <si>
    <t>PROCEEDINGS OF THE NATIONAL ACADEMY OF SCIENCES INDIA SECTION A-PHYSICAL SCIENCES</t>
  </si>
  <si>
    <t>Yigit, Gulsemay/ABD-5481-2020; Bayram, Mustafa/AAA-4023-2020</t>
  </si>
  <si>
    <t>Bayram, Mustafa/0000-0002-2994-7201</t>
  </si>
  <si>
    <t>0369-8203</t>
  </si>
  <si>
    <t>2250-1762</t>
  </si>
  <si>
    <t>SEP</t>
  </si>
  <si>
    <t>10.1007/s40010-019-00605-8</t>
  </si>
  <si>
    <t>WOS:000563491000006</t>
  </si>
  <si>
    <t>Parma, V; Ohla, K; Veldhuizen, MG; Niv, MY; Kelly, CE; Bakke, AJ; Cooper, KW; Bouysset, C; Pirastu, N; Dibattista, M; Kaur, R; Liuzza, MT; Pepino, MY; Schöpf, V; Pereda-Loth, V; Olsson, SB; Gerkin, RC; Domínguez, PR; Albayay, J; Farruggia, MC; Bhutani, S; Fjaeldstad, AW; Kumar, R; Menini, A; Bensafi, M; Sandell, M; Konstantinidis, I; Di Pizio, A; Genovese, F; Öztürk, L; Thomas-Danguin, T; Frasnelli, J; Boesveldt, S; Saatci, Ö; Saraiva, LR; Lin, C; Golebiowski, J; Hwang, LD; Ozdener, MH; Guàrdia, MD; Laudamiel, C; Ritchie, M; Havlícek, J; Pierron, D; Roura, E; Navarro, M; Nolden, AA; Lim, J; Whitcroft, KL; Colquitt, LR; Ferdenzi, C; Brindha, EV; Altundag, A; Macchi, A; Nunez-Parra, A; Patel, ZM; Fiorucci, S; Philpott, CM; Smith, BC; Lundström, JN; Mucignat, C; Parker, JK; van den Brink, M; Schmuker, M; Fischmeister, FPS; Heinbockel, T; Shields, VDC; Faraji, F; Santamaría, E; Fredborg, WEA; Morini, G; Olofsson, JK; Jalessi, M; Karni, N; D'Errico, A; Alizadeh, R; Pellegrino, R; Meyer, P; Huart, C; Chen, B; Soler, GM; Alwashahi, MK; Welge-Lüssen, A; Freiherr, J; de Groot, JHB; Klein, H; Okamoto, M; Singh, PB; Hsieh, JW; Reed, DR; Hummel, T; Munger, SD; Hayes, JE</t>
  </si>
  <si>
    <t>Parma, Valentina; Ohla, Kathrin; Veldhuizen, Maria G.; Niv, Masha Y.; Kelly, Christine E.; Bakke, Alyssa J.; Cooper, Keiland W.; Bouysset, Cedric; Pirastu, Nicola; Dibattista, Michele; Kaur, Rishemjit; Liuzza, Marco Tullio; Pepino, Marta Y.; Schoepf, Veronika; Pereda-Loth, Veronica; Olsson, Shannon B.; Gerkin, Richard C.; Dominguez, Paloma Rohlfs; Albayay, Javier; Farruggia, Michael C.; Bhutani, Surabhi; Fjaeldstad, Alexander W.; Kumar, Ritesh; Menini, Anna; Bensafi, Moustafa; Sandell, Mari; Konstantinidis, Iordanis; Di Pizio, Antonella; Genovese, Federica; Ozturk, Lina; Thomas-Danguin, Thierry; Frasnelli, Johannes; Boesveldt, Sanne; Saatci, Ozlem; Saraiva, Luis R.; Lin, Cailu; Golebiowski, Jerome; Hwang, Liang-Dar; Ozdener, Mehmet Hakan; Guardia, Maria Dolors; Laudamiel, Christophe; Ritchie, Marina; Havlicek, Jan; Pierron, Denis; Roura, Eugeni; Navarro, Marta; Nolden, Alissa A.; Lim, Juyun; Whitcroft, Katherine L.; Colquitt, Lauren R.; Ferdenzi, Camille; Brindha, Evelyn, V; Altundag, Aytug; Macchi, Alberto; Nunez-Parra, Alexia; Patel, Zara M.; Fiorucci, Sebastien; Philpott, Carl M.; Smith, Barry C.; Lundstrom, Johan N.; Mucignat, Carla; Parker, Jane K.; van den Brink, Mirjam; Schmuker, Michael; Fischmeister, Florian Ph S.; Heinbockel, Thomas; Shields, Vonnie D. C.; Faraji, Farhoud; Santamaria, Enrique; Fredborg, William E. A.; Morini, Gabriella; Olofsson, Jonas K.; Jalessi, Maryam; Karni, Noam; D'Errico, Anna; Alizadeh, Rafieh; Pellegrino, Robert; Meyer, Pablo; Huart, Caroline; Chen, Ben; Soler, Graciela M.; Alwashahi, Mohammed K.; Welge-Lussen, Antje; Freiherr, Jessica; de Groot, Jasper H. B.; Klein, Hadar; Okamoto, Masako; Singh, Preet Bano; Hsieh, Julien W.; Reed, Danielle R.; Hummel, Thomas; Munger, Steven D.; Hayes, John E.</t>
  </si>
  <si>
    <t>More Than Smell - COVID-19 Is Associated With Severe Impairment of Smell,Taste, and Chemesthesis</t>
  </si>
  <si>
    <t>CHEMICAL SENSES</t>
  </si>
  <si>
    <t>Altundag, Aytug/AAP-5557-2020; Veldhuizen, Maria Geraldine/P-8149-2019; Lundström, Johan N./AAK-5002-2020; Thomas-Danguin, Thierry/D-9234-2011; Liuzza, Marco Tullio/A-9967-2012; Hayes, John E/A-5893-2008; Fjaeldstad, Alexander Wieck/AFO-0788-2022; Havlicek, Jan/F-8985-2011; Roura, Eugeni/HZK-8481-2023; Philpott, Carl/H-4509-2019; Brindha/C-8832-2018; Voznessenskaya, Vera V/C-7521-2013; Roura, Eugeni/A-7101-2011; Moein, Shima Talehy/AAZ-4135-2020; DIBATTISTA, Michele/AAC-7621-2022; Sandell, Mari A/HZI-1528-2023; Lin, Cailu/E-5316-2011; Klein, Hadar/GNM-5411-2022; Cooper, Keiland/AAS-5426-2020; ozturk, lina/GSE-0998-2022; Frasnelli, Johannes/D-9206-2018; Pirastu, Nicola/AHB-6226-2022; Saraiva, Luis R./H-1712-2012; Martinec Nováková, Lenka/F-6474-2015; Fischmeister, Florian Ph.S/M-5310-2013; Guardia, Maria Dolors/R-8320-2018; SANTAMARIA, ENRIQUE/A-6012-2017; Ferdenzi, Camille/HJI-0420-2023; Nolden, Alissa Allen/AAB-4199-2019; Bhutani, Surabhi/ABB-5063-2021; Freiherr, Jessica/N-9695-2015; Fiorucci, Sebastien/A-2060-2010; Hwang, Liang-Dar/P-2722-2014; Lim, Juyun/AAR-4637-2020; Mucignat, Carla/N-6299-2017; Parma, Valentina/K-3268-2016; Roberts, Craig/E-6919-2011</t>
  </si>
  <si>
    <t>Altundag, Aytug/0000-0003-0794-5050; Veldhuizen, Maria Geraldine/0000-0001-8375-7719; Lundström, Johan N./0000-0002-3529-8981; Thomas-Danguin, Thierry/0000-0002-9756-355X; Liuzza, Marco Tullio/0000-0001-6708-1253; Hayes, John E/0000-0001-9065-6326; Fjaeldstad, Alexander Wieck/0000-0002-9135-6920; Havlicek, Jan/0000-0003-2374-7337; Philpott, Carl/0000-0002-1125-3236; Voznessenskaya, Vera V/0000-0002-6138-2060; Roura, Eugeni/0000-0002-9073-9946; DIBATTISTA, Michele/0000-0002-3955-4663; Sandell, Mari A/0000-0001-7161-1050; Lin, Cailu/0000-0001-8909-7758; Cooper, Keiland/0000-0002-0358-9645; Frasnelli, Johannes/0000-0002-8863-3982; Saraiva, Luis R./0000-0003-4079-0396; Martinec Nováková, Lenka/0000-0002-5695-2903; Fischmeister, Florian Ph.S/0000-0003-4573-7666; Guardia, Maria Dolors/0000-0001-7358-9467; SANTAMARIA, ENRIQUE/0000-0001-8046-8102; Ferdenzi, Camille/0000-0001-5572-0361; Nolden, Alissa Allen/0000-0001-9525-5580; Freiherr, Jessica/0000-0001-9052-4497; Kumar, Ritesh/0000-0003-4284-5311; Olsson, Shannon/0000-0003-4126-7353; Yan, Carol/0000-0003-1934-4922; Parker, Jane/0000-0003-4121-5481; Fiorucci, Sebastien/0000-0003-2245-0478; Bouysset, Cedric/0000-0002-7814-8158; van den Brink, Mirjam/0000-0001-6758-8978; Genovese, Federica/0000-0003-3762-4776; de Groot, Jasper/0000-0002-2831-3557; NAVARRO-GOMEZ, Marta/0000-0002-4026-0267; Hwang, Liang-Dar/0000-0002-5535-2199; Schopf, Veronika/0000-0003-1937-4216; Lim, Juyun/0000-0002-1781-8912; Mucignat, Carla/0000-0001-5307-0414; Moein, Shima T/0000-0002-6794-3092; Ohla, PD Dr. Kathrin/0000-0001-7265-0449; Di Pizio, Antonella/0000-0002-8520-5165; Heinbockel, Thomas/0000-0003-4347-2131; Yanik, Huseyin/0000-0002-4386-5536; Parma, Valentina/0000-0003-0276-7072; Margulis, Eitan/0000-0003-1920-2027; Roberts, Craig/0000-0002-9641-6101; Croijmans, Ilja/0000-0001-9812-0040; Albayay, Javier/0000-0003-2119-6316; Patel, Zara/0000-0003-2072-982X; Pepino, M. Yanina/0000-0003-2381-1095; Kumar Kaushik, Pavan/0000-0002-9431-3993; Nunez-Parra, Alexia/0000-0003-0239-2493; Menini, Anna/0000-0001-9304-0412; Deary, Vincent/0000-0001-6115-9259</t>
  </si>
  <si>
    <t>0379-864X</t>
  </si>
  <si>
    <t>1464-3553</t>
  </si>
  <si>
    <t>10.1093/chemse/bjaa041</t>
  </si>
  <si>
    <t>WOS:000591530900014</t>
  </si>
  <si>
    <t>Ahmed, I; Baba, IA; Yusuf, A; Kumam, P; Kumam, W</t>
  </si>
  <si>
    <t>Ahmed, Idris; Baba, Isa Abdullahi; Yusuf, Abdullahi; Kumam, Poom; Kumam, Wiyada</t>
  </si>
  <si>
    <t>Analysis of Caputo fractional-order model for COVID-19 with lockdown</t>
  </si>
  <si>
    <t>ADVANCES IN DIFFERENCE EQUATIONS</t>
  </si>
  <si>
    <t>Yusuf, Abdullahi/L-9956-2018; Kumam, Poom/E-7122-2011; Ahmed, Idris/AAI-5264-2020; Baba, Isa/AAY-7304-2020; Baba, Isa/AAK-7667-2021</t>
  </si>
  <si>
    <t>Yusuf, Abdullahi/0000-0002-8308-7943; Kumam, Poom/0000-0002-5463-4581; Ahmed, Idris/0000-0003-0901-1673; Kumam, Wiyada/0000-0001-8773-4821; Baba, Isa Abdullahi/0000-0002-1811-2954</t>
  </si>
  <si>
    <t>1687-1847</t>
  </si>
  <si>
    <t>AUG 3</t>
  </si>
  <si>
    <t>10.1186/s13662-020-02853-0</t>
  </si>
  <si>
    <t>WOS:000560367100005</t>
  </si>
  <si>
    <t>Aydin, H; Engin, A; Keles, S; Ertemur, Z; Hekim, N</t>
  </si>
  <si>
    <t>Aydin, Huseyin; Engin, Aynur; Keles, Sami; Ertemur, Zeynep; Hekim, Nezih</t>
  </si>
  <si>
    <t>Glutamine depletion in patients with Crimean-Congo hemorrhagic fever</t>
  </si>
  <si>
    <t>JOURNAL OF MEDICAL VIROLOGY</t>
  </si>
  <si>
    <t>Aydin, Huseyin/0000-0002-3194-830X; Ertemur, Zeynep/0000-0002-7365-9581</t>
  </si>
  <si>
    <t>0146-6615</t>
  </si>
  <si>
    <t>1096-9071</t>
  </si>
  <si>
    <t>10.1002/jmv.25872</t>
  </si>
  <si>
    <t>WOS:000558711200001</t>
  </si>
  <si>
    <t>Sulaiman, TA; Yusuf, A; Atangana, A</t>
  </si>
  <si>
    <t>Sulaiman, Tukur Abdulkadir; Yusuf, Abdullahi; Atangana, Abdon</t>
  </si>
  <si>
    <t>New lump, lump-kink, breather waves and other interaction solutions to the (3+1)-dimensional soliton equation</t>
  </si>
  <si>
    <t>COMMUNICATIONS IN THEORETICAL PHYSICS</t>
  </si>
  <si>
    <t>Atangana, Abdon/AAE-4779-2021; SULAIMAN, TUKUR ABDULKADIR/GSD-2604-2022; Yusuf, Abdullahi/L-9956-2018</t>
  </si>
  <si>
    <t>Yusuf, Abdullahi/0000-0002-8308-7943; Sulaiman, Tukur Abdulkadir/0000-0001-7284-8332</t>
  </si>
  <si>
    <t>0253-6102</t>
  </si>
  <si>
    <t>1572-9494</t>
  </si>
  <si>
    <t>AUG 1</t>
  </si>
  <si>
    <t>10.1088/1572-9494/ab8a21</t>
  </si>
  <si>
    <t>WOS:000555797400001</t>
  </si>
  <si>
    <t>Gümüsgül, MD; Sahin, S; Turan, HK; Karaca, BT; Yenenler-Kutlu, A</t>
  </si>
  <si>
    <t>Gumusgul, M. D.; Sahin, S.; Turan, H. K.; Karaca, B. T.; Yenenler-Kutlu, A.</t>
  </si>
  <si>
    <t>Elucidating the roles of naturally occurring silent mutations in Polycystic Ovary Syndrome (PCOS)</t>
  </si>
  <si>
    <t>META GENE</t>
  </si>
  <si>
    <t>taktak karaca, banu/AAW-9778-2020; KUTLU, ASLI/AGG-7405-2022; KUTLU, ASLI YENENLER/AAB-1052-2020</t>
  </si>
  <si>
    <t>taktak karaca, banu/0000-0002-9657-4679; KUTLU, ASLI/0000-0002-9169-388X; Turan, Hande/0000-0003-0121-3756</t>
  </si>
  <si>
    <t>2214-5400</t>
  </si>
  <si>
    <t>10.1016/j.mgene.2020.100707</t>
  </si>
  <si>
    <t>WOS:000553357600013</t>
  </si>
  <si>
    <t>Yusuf, A; Sulaiman, TA; Inc, M; Bayram, M</t>
  </si>
  <si>
    <t>Yusuf, Abdullahi; Sulaiman, Tukur Abdulkadir; Inc, Mustafa; Bayram, Mustafa</t>
  </si>
  <si>
    <t>Breather wave, lump-periodic solutions and some other interaction phenomena to the Caudrey-Dodd-Gibbon equation</t>
  </si>
  <si>
    <t>EUROPEAN PHYSICAL JOURNAL PLUS</t>
  </si>
  <si>
    <t>Bayram, Mustafa/AAA-4023-2020; Inc, Mustafa/C-4307-2018; SULAIMAN, TUKUR ABDULKADIR/GSD-2604-2022</t>
  </si>
  <si>
    <t>Bayram, Mustafa/0000-0002-2994-7201; Inc, Mustafa/0000-0003-4996-8373; Sulaiman, Tukur Abdulkadir/0000-0001-7284-8332</t>
  </si>
  <si>
    <t>2190-5444</t>
  </si>
  <si>
    <t>JUL 12</t>
  </si>
  <si>
    <t>10.1140/epjp/s13360-020-00566-7</t>
  </si>
  <si>
    <t>WOS:000552598600002</t>
  </si>
  <si>
    <t>Kelten, OS; Hepdeniz, OK; Tuncer, Y; Kankaya, DA; Gurdal, O</t>
  </si>
  <si>
    <t>Kelten, O. S.; Hepdeniz, O. K.; Tuncer, Y.; Kankaya, D. A.; Gurdal, O.</t>
  </si>
  <si>
    <t>Effect of surface characteristic of different restorative materials containing glass ionomer on Streptococcus mutans biofilm</t>
  </si>
  <si>
    <t>NIGERIAN JOURNAL OF CLINICAL PRACTICE</t>
  </si>
  <si>
    <t>Tuncer, Yasin/G-3101-2013</t>
  </si>
  <si>
    <t>1119-3077</t>
  </si>
  <si>
    <t>JUL</t>
  </si>
  <si>
    <t>10.4103/njcp.njcp_538_19</t>
  </si>
  <si>
    <t>WOS:000549861200011</t>
  </si>
  <si>
    <t>Ghanbari, B; Inc, M; Yusuf, A; Baleanu, D; Bayram, M</t>
  </si>
  <si>
    <t>Ghanbari, Behzad; Inc, Mustfa; Yusuf, Abdullahi; Baleanu, Dumitru; Bayram, Mustafa</t>
  </si>
  <si>
    <t>Families of exact solutions of Biswas-Milovic equation by an exponential rational function method</t>
  </si>
  <si>
    <t>TBILISI MATHEMATICAL JOURNAL</t>
  </si>
  <si>
    <t>Bayram, Mustafa/AAA-4023-2020; Yusuf, Abdullahi/L-9956-2018; Ghanbari, Behzad/AAD-1848-2019; Inc, Mustafa/C-4307-2018; Baleanu, Dumitru/B-9936-2012</t>
  </si>
  <si>
    <t>Bayram, Mustafa/0000-0002-2994-7201; Yusuf, Abdullahi/0000-0002-8308-7943; Ghanbari, Behzad/0000-0003-0158-168X; Inc, Mustafa/0000-0003-4996-8373; Baleanu, Dumitru/0000-0002-0286-7244</t>
  </si>
  <si>
    <t>1875-158X</t>
  </si>
  <si>
    <t>1512-0139</t>
  </si>
  <si>
    <t>APR</t>
  </si>
  <si>
    <t>WOS:000548226200003</t>
  </si>
  <si>
    <t>Mustapha, UT; Qureshi, S; Yusuf, A; Hincal, E</t>
  </si>
  <si>
    <t>Mustapha, Umar Tasiu; Qureshi, Sania; Yusuf, Abdullahi; Hincal, Evren</t>
  </si>
  <si>
    <t>Fractional modeling for the spread of Hookworm infection under Caputo operator</t>
  </si>
  <si>
    <t>CHAOS SOLITONS &amp; FRACTALS</t>
  </si>
  <si>
    <t>Yusuf, Abdullahi/L-9956-2018; Qureshi, Sania/R-6710-2018</t>
  </si>
  <si>
    <t>Yusuf, Abdullahi/0000-0002-8308-7943; Qureshi, Sania/0000-0002-7225-2309; Mustapha, Umar Tasiu/0000-0002-0470-5572</t>
  </si>
  <si>
    <t>0960-0779</t>
  </si>
  <si>
    <t>1873-2887</t>
  </si>
  <si>
    <t>AUG</t>
  </si>
  <si>
    <t>10.1016/j.chaos.2020.109878</t>
  </si>
  <si>
    <t>WOS:000542421200009</t>
  </si>
  <si>
    <t>Yusuf, A; Tchier, F; Inc, M</t>
  </si>
  <si>
    <t>Yusuf, Abdullahi; Tchier, Fairouz; Inc, Mustafa</t>
  </si>
  <si>
    <t>New interaction and combined multi-wave solutions for the Heisenberg ferromagnetic spin chain equation</t>
  </si>
  <si>
    <t>Tchier, Fairouz/GZB-1792-2022; Tawfiq, Ferdous/GZB-1917-2022; Inc, Mustafa/C-4307-2018</t>
  </si>
  <si>
    <t>Tawfiq, Ferdous/0000-0001-7855-508X; Inc, Mustafa/0000-0003-4996-8373</t>
  </si>
  <si>
    <t>MAY 19</t>
  </si>
  <si>
    <t>10.1140/epjp/s13360-020-00425-5</t>
  </si>
  <si>
    <t>WOS:000537728300014</t>
  </si>
  <si>
    <t>Younis, M; Sulaiman, TA; Bilal, M; Rehman, SU; Younas, U</t>
  </si>
  <si>
    <t>Younis, Muhammad; Sulaiman, Tukur Abdulkadir; Bilal, Muhammad; Rehman, Shafqat Ur; Younas, Usman</t>
  </si>
  <si>
    <t>Modulation instability analysis, optical and other solutions to the modified nonlinear Schrodinger equation</t>
  </si>
  <si>
    <t>Younis, Muhammad/N-7763-2014; younas, usman/GNP-1103-2022; SULAIMAN, TUKUR ABDULKADIR/GSD-2604-2022</t>
  </si>
  <si>
    <t>Younis, Muhammad/0000-0002-8547-7478; Sulaiman, Tukur Abdulkadir/0000-0001-7284-8332</t>
  </si>
  <si>
    <t>JUN 1</t>
  </si>
  <si>
    <t>10.1088/1572-9494/ab7ec8</t>
  </si>
  <si>
    <t>WOS:000536756700001</t>
  </si>
  <si>
    <t>Jajarmi, A; Yusuf, A; Baleanu, D; Inc, M</t>
  </si>
  <si>
    <t>Jajarmi, Amin; Yusuf, Abdullahi; Baleanu, Dumitru; Inc, Mustafa</t>
  </si>
  <si>
    <t>A new fractional HRSV model and its optimal control: A non-singular operator approach</t>
  </si>
  <si>
    <t>PHYSICA A-STATISTICAL MECHANICS AND ITS APPLICATIONS</t>
  </si>
  <si>
    <t>Baleanu, Dumitru/B-9936-2012; Yusuf, Abdullahi/L-9956-2018; Jajarmi, Amin/O-7701-2019; Ertan, Asli/AAE-6201-2021</t>
  </si>
  <si>
    <t>Baleanu, Dumitru/0000-0002-0286-7244; Yusuf, Abdullahi/0000-0002-8308-7943; Jajarmi, Amin/0000-0003-2768-840X;</t>
  </si>
  <si>
    <t>0378-4371</t>
  </si>
  <si>
    <t>1873-2119</t>
  </si>
  <si>
    <t>10.1016/j.physa.2019.123860</t>
  </si>
  <si>
    <t>WOS:000528206900004</t>
  </si>
  <si>
    <t>Kocyigit, N; Gencten, M; Sahin, M; Sahin, Y</t>
  </si>
  <si>
    <t>Kocyigit, Nilufer; Gencten, Metin; Sahin, Mutlu; Sahin, Yucel</t>
  </si>
  <si>
    <t>Chrome and cobalt-based novel electrolyte systems for redox flow batteries</t>
  </si>
  <si>
    <t>INTERNATIONAL JOURNAL OF ENERGY RESEARCH</t>
  </si>
  <si>
    <t>Sahin, Mutlu/AAZ-8390-2020; Sahin, Yucel/AAZ-8387-2020; Koçyiğit, Nilüfer/ABF-7672-2020</t>
  </si>
  <si>
    <t>Sahin, Mutlu/0000-0002-4430-1767; Sahin, Yucel/0000-0001-8590-4073; Koçyiğit, Nilüfer/0000-0003-2871-3873</t>
  </si>
  <si>
    <t>0363-907X</t>
  </si>
  <si>
    <t>1099-114X</t>
  </si>
  <si>
    <t>10.1002/er.5546</t>
  </si>
  <si>
    <t>WOS:000534080900001</t>
  </si>
  <si>
    <t>Özcan, SM; Sesal, NC; Sener, MK; Koca, A</t>
  </si>
  <si>
    <t>Ozcan, S. Maral; Sesal, N. Cenk; Sener, M. Kasim; Koca, Atif</t>
  </si>
  <si>
    <t>An alternative strategy to detect bacterial contamination in milk and water: a newly designed electrochemical biosensor</t>
  </si>
  <si>
    <t>EUROPEAN FOOD RESEARCH AND TECHNOLOGY</t>
  </si>
  <si>
    <t>ÖZCAN, Şevval Maral/HKO-6234-2023</t>
  </si>
  <si>
    <t>ÖZCAN, Şevval Maral/0000-0002-3336-5618; Sesal, Cenk/0000-0002-0737-0122</t>
  </si>
  <si>
    <t>1438-2377</t>
  </si>
  <si>
    <t>1438-2385</t>
  </si>
  <si>
    <t>JUN</t>
  </si>
  <si>
    <t>10.1007/s00217-020-03491-2</t>
  </si>
  <si>
    <t>WOS:000527908100002</t>
  </si>
  <si>
    <t>Wang, SJ; Yousefpour, A; Yusuf, A; Jahanshahi, H; Alcaraz, R; He, SB; Munoz-Pacheco, JM</t>
  </si>
  <si>
    <t>Wang, Shaojie; Yousefpour, Amin; Yusuf, Abdullahi; Jahanshahi, Hadi; Alcaraz, Raul; He, Shaobo; Munoz-Pacheco, Jesus M.</t>
  </si>
  <si>
    <t>Synchronization of a Non-Equilibrium Four-Dimensional Chaotic System Using a Disturbance-Observer-Based Adaptive Terminal Sliding Mode Control Method</t>
  </si>
  <si>
    <t>ENTROPY</t>
  </si>
  <si>
    <t>Yusuf, Abdullahi/L-9956-2018; Munoz-Pacheco, Jesus Manuel/D-3587-2012; Jahanshahi, Hadi/L-5815-2019; Alcaraz, Raul/L-7592-2014</t>
  </si>
  <si>
    <t>Yusuf, Abdullahi/0000-0002-8308-7943; Munoz-Pacheco, Jesus Manuel/0000-0002-9106-6982; Yousefpour, Amin/0000-0002-6168-9441; Alcaraz, Raul/0000-0002-0942-3638; He, Shaobo/0000-0001-5190-4841</t>
  </si>
  <si>
    <t>1099-4300</t>
  </si>
  <si>
    <t>MAR</t>
  </si>
  <si>
    <t>10.3390/e22030271</t>
  </si>
  <si>
    <t>WOS:000526524300069</t>
  </si>
  <si>
    <t>Qureshi, S; Yusuf, A; Shaikh, AA; Inc, M; Baleanu, D</t>
  </si>
  <si>
    <t>Qureshi, Sania; Yusuf, Abdullahi; Shaikh, Asif Ali; Inc, Mustafa; Baleanu, Dumitru</t>
  </si>
  <si>
    <t>Mathematical modeling for adsorption process of dye removal nonlinear equation using power law and exponentially decaying kernels</t>
  </si>
  <si>
    <t>CHAOS</t>
  </si>
  <si>
    <t>Shaikh, Asif Ali/JHT-9084-2023; Yusuf, Abdullahi/L-9956-2018; Baleanu, Dumitru/B-9936-2012; Inc, Mustafa/C-4307-2018; Qureshi, Sania/R-6710-2018</t>
  </si>
  <si>
    <t>Yusuf, Abdullahi/0000-0002-8308-7943; Baleanu, Dumitru/0000-0002-0286-7244; Inc, Mustafa/0000-0003-4996-8373; Qureshi, Sania/0000-0002-7225-2309</t>
  </si>
  <si>
    <t>1054-1500</t>
  </si>
  <si>
    <t>1089-7682</t>
  </si>
  <si>
    <t>10.1063/1.5121845</t>
  </si>
  <si>
    <t>WOS:000525045000006</t>
  </si>
  <si>
    <t>Sulaiman, TA</t>
  </si>
  <si>
    <t>Sulaiman, Tukur Abdulkadir</t>
  </si>
  <si>
    <t>Three-component coupled nonlinear Schrodinger equation: optical soliton and modulation instability analysis</t>
  </si>
  <si>
    <t>PHYSICA SCRIPTA</t>
  </si>
  <si>
    <t>SULAIMAN, TUKUR ABDULKADIR/GSD-2604-2022</t>
  </si>
  <si>
    <t>Sulaiman, Tukur Abdulkadir/0000-0001-7284-8332</t>
  </si>
  <si>
    <t>0031-8949</t>
  </si>
  <si>
    <t>1402-4896</t>
  </si>
  <si>
    <t>10.1088/1402-4896/ab7c77</t>
  </si>
  <si>
    <t>WOS:000521338500001</t>
  </si>
  <si>
    <t>Hashemi, MS; Inc, M; Yusuf, A</t>
  </si>
  <si>
    <t>Hashemi, M. S.; Inc, Mustafa; Yusuf, Abdullahi</t>
  </si>
  <si>
    <t>On three-dimensional variable order time fractional chaotic system with nonsingular kernel</t>
  </si>
  <si>
    <t>Hashemi, Mir Sajjad/M-4081-2015; Inc, Mustafa/C-4307-2018; Yusuf, Abdullahi/L-9956-2018</t>
  </si>
  <si>
    <t>Hashemi, Mir Sajjad/0000-0002-5529-3125; Inc, Mustafa/0000-0003-4996-8373; Yusuf, Abdullahi/0000-0002-8308-7943</t>
  </si>
  <si>
    <t>10.1016/j.chaos.2020.109628</t>
  </si>
  <si>
    <t>WOS:000520892300038</t>
  </si>
  <si>
    <t>Korpinar, Z; Inc, M; Bayram, M</t>
  </si>
  <si>
    <t>Korpinar, Zeliha; Inc, Mustafa; Bayram, Mustafa</t>
  </si>
  <si>
    <t>Some new exact solutions for derivative nonlinear Schrodinger equation with the quintic non-Kerr nonlinearity</t>
  </si>
  <si>
    <t>MODERN PHYSICS LETTERS B</t>
  </si>
  <si>
    <t>Inc, Mustafa/C-4307-2018; Bayram, Mustafa/AAA-4023-2020</t>
  </si>
  <si>
    <t>Inc, Mustafa/0000-0003-4996-8373; Bayram, Mustafa/0000-0002-2994-7201; Korpinar, Zeliha/0000-0001-6658-131X</t>
  </si>
  <si>
    <t>0217-9849</t>
  </si>
  <si>
    <t>1793-6640</t>
  </si>
  <si>
    <t>FEB 29</t>
  </si>
  <si>
    <t>10.1142/S0217984920500797</t>
  </si>
  <si>
    <t>WOS:000518816400007</t>
  </si>
  <si>
    <t>Aydogan, T; Sezgin, E; Ilvan, S; Yilmaz, OC; Aslan, N; Golshan, M; Aydogan, F</t>
  </si>
  <si>
    <t>Aydogan, Tumay; Sezgin, Efe; Ilvan, Sennur; Yilmaz, Osman Cem; Aslan, Nesrin; Golshan, Mehra; Aydogan, Fatih</t>
  </si>
  <si>
    <t>Comparison of Radio-guided Occult Lesion Localization (ROLL) and Magnetic Occult Lesion Localization (MOLL) for Non-palpable Lesions: A Phantom Model Study</t>
  </si>
  <si>
    <t>CLINICAL BREAST CANCER</t>
  </si>
  <si>
    <t>ILVAN, SENNUR/AAE-1095-2021; Sezgin, Efe/B-8418-2012</t>
  </si>
  <si>
    <t>Sezgin, Efe/0000-0002-8000-7485; ilvan, Sennur/0000-0002-6746-6599</t>
  </si>
  <si>
    <t>1526-8209</t>
  </si>
  <si>
    <t>1938-0666</t>
  </si>
  <si>
    <t>FEB</t>
  </si>
  <si>
    <t>10.1016/j.clbc.2019.09.002</t>
  </si>
  <si>
    <t>WOS:000514833800002</t>
  </si>
  <si>
    <t>Eyuboglu, IP; Yenmis, G; Bingol, EN; Yuksel, S; Tokat, F; Ozbek, P; Amuran, GG; Yakicier, C; Akkiprik, M</t>
  </si>
  <si>
    <t>Eyuboglu, Irem Peker; Yenmis, Guven; Bingol, Elif Naz; Yuksel, Sirin; Tokat, Fatma; Ozbek, Pemra; Amuran, Gokce Gullu; Yakicier, Cengiz; Akkiprik, Mustafa</t>
  </si>
  <si>
    <t>Next-Generation Sequencing Identifies BRCA1 and/or BRCA2 Mutations in Women at High Hereditary Risk for Breast Cancer with Shorter Telomere Length</t>
  </si>
  <si>
    <t>OMICS-A JOURNAL OF INTEGRATIVE BIOLOGY</t>
  </si>
  <si>
    <t>peker eyuboglu, irem/AAL-9470-2020; Kilicturgay, Sirin Yuksel/AAH-6285-2021; Bingöl, Elif Naz/AAG-7796-2019; Amuran, Gökçe Güllü/A-6500-2017; Ozbek, Pemra/A-3594-2016; Kılıçturgay, Şirin Yüksel/V-7745-2017</t>
  </si>
  <si>
    <t>peker eyuboglu, irem/0000-0003-0764-9841; Kilicturgay, Sirin Yuksel/0000-0002-7130-2933; Bingöl, Elif Naz/0000-0003-0904-589X; Amuran, Gökçe Güllü/0000-0002-2267-2110; Ozbek, Pemra/0000-0002-3043-0015; yenmis, guven/0000-0002-6688-9725</t>
  </si>
  <si>
    <t>1536-2310</t>
  </si>
  <si>
    <t>1557-8100</t>
  </si>
  <si>
    <t>JAN 1</t>
  </si>
  <si>
    <t>10.1089/omi.2019.0103</t>
  </si>
  <si>
    <t>WOS:000506968100003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</si>
</sst>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675AD-8728-4E67-858A-9D1E4C637471}">
  <dimension ref="A1:P31"/>
  <sheetViews>
    <sheetView tabSelected="1" workbookViewId="0">
      <selection sqref="A1:P31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2020</v>
      </c>
      <c r="K2">
        <v>23</v>
      </c>
      <c r="L2">
        <v>5</v>
      </c>
      <c r="M2" t="s">
        <v>25</v>
      </c>
      <c r="N2" t="str">
        <f>HYPERLINK("http://dx.doi.org/10.1515/fca-2020-0073","http://dx.doi.org/10.1515/fca-2020-0073")</f>
        <v>http://dx.doi.org/10.1515/fca-2020-0073</v>
      </c>
      <c r="O2" t="s">
        <v>26</v>
      </c>
      <c r="P2" t="str">
        <f>HYPERLINK("https%3A%2F%2Fwww.webofscience.com%2Fwos%2Fwoscc%2Ffull-record%2FWOS:000591380900012","View Full Record in Web of Science")</f>
        <v>View Full Record in Web of Science</v>
      </c>
    </row>
    <row r="3" spans="1:16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>
        <v>2020</v>
      </c>
      <c r="K3">
        <v>19</v>
      </c>
      <c r="L3" t="s">
        <v>34</v>
      </c>
      <c r="M3" t="s">
        <v>36</v>
      </c>
      <c r="N3" t="str">
        <f>HYPERLINK("http://dx.doi.org/10.1016/j.rinp.2020.103604","http://dx.doi.org/10.1016/j.rinp.2020.103604")</f>
        <v>http://dx.doi.org/10.1016/j.rinp.2020.103604</v>
      </c>
      <c r="O3" t="s">
        <v>37</v>
      </c>
      <c r="P3" t="str">
        <f>HYPERLINK("https%3A%2F%2Fwww.webofscience.com%2Fwos%2Fwoscc%2Ffull-record%2FWOS:000604220600010","View Full Record in Web of Science")</f>
        <v>View Full Record in Web of Science</v>
      </c>
    </row>
    <row r="4" spans="1:16" x14ac:dyDescent="0.25">
      <c r="A4" t="s">
        <v>38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  <c r="H4" t="s">
        <v>34</v>
      </c>
      <c r="I4" t="s">
        <v>45</v>
      </c>
      <c r="J4">
        <v>2020</v>
      </c>
      <c r="K4">
        <v>36</v>
      </c>
      <c r="L4">
        <v>40</v>
      </c>
      <c r="M4" t="s">
        <v>46</v>
      </c>
      <c r="N4" t="str">
        <f>HYPERLINK("http://dx.doi.org/10.1021/acs.langmuir.0c01986","http://dx.doi.org/10.1021/acs.langmuir.0c01986")</f>
        <v>http://dx.doi.org/10.1021/acs.langmuir.0c01986</v>
      </c>
      <c r="O4" t="s">
        <v>47</v>
      </c>
      <c r="P4" t="str">
        <f>HYPERLINK("https%3A%2F%2Fwww.webofscience.com%2Fwos%2Fwoscc%2Ffull-record%2FWOS:000580967600021","View Full Record in Web of Science")</f>
        <v>View Full Record in Web of Science</v>
      </c>
    </row>
    <row r="5" spans="1:16" x14ac:dyDescent="0.25">
      <c r="A5" t="s">
        <v>48</v>
      </c>
      <c r="B5" t="s">
        <v>49</v>
      </c>
      <c r="C5" t="s">
        <v>50</v>
      </c>
      <c r="D5" t="s">
        <v>51</v>
      </c>
      <c r="E5" t="s">
        <v>52</v>
      </c>
      <c r="F5" t="s">
        <v>53</v>
      </c>
      <c r="G5" t="s">
        <v>54</v>
      </c>
      <c r="H5" t="s">
        <v>55</v>
      </c>
      <c r="I5" t="s">
        <v>24</v>
      </c>
      <c r="J5">
        <v>2020</v>
      </c>
      <c r="K5">
        <v>17</v>
      </c>
      <c r="L5">
        <v>12</v>
      </c>
      <c r="M5" t="s">
        <v>56</v>
      </c>
      <c r="N5" t="str">
        <f>HYPERLINK("http://dx.doi.org/10.1142/S021988782050173X","http://dx.doi.org/10.1142/S021988782050173X")</f>
        <v>http://dx.doi.org/10.1142/S021988782050173X</v>
      </c>
      <c r="O5" t="s">
        <v>57</v>
      </c>
      <c r="P5" t="str">
        <f>HYPERLINK("https%3A%2F%2Fwww.webofscience.com%2Fwos%2Fwoscc%2Ffull-record%2FWOS:000580888600003","View Full Record in Web of Science")</f>
        <v>View Full Record in Web of Science</v>
      </c>
    </row>
    <row r="6" spans="1:16" x14ac:dyDescent="0.25">
      <c r="A6" t="s">
        <v>58</v>
      </c>
      <c r="B6" t="s">
        <v>59</v>
      </c>
      <c r="C6" t="s">
        <v>60</v>
      </c>
      <c r="D6" t="s">
        <v>61</v>
      </c>
      <c r="E6" t="s">
        <v>62</v>
      </c>
      <c r="F6" t="s">
        <v>63</v>
      </c>
      <c r="G6" t="s">
        <v>64</v>
      </c>
      <c r="H6" t="s">
        <v>34</v>
      </c>
      <c r="I6" t="s">
        <v>34</v>
      </c>
      <c r="J6">
        <v>2020</v>
      </c>
      <c r="K6">
        <v>7</v>
      </c>
      <c r="L6">
        <v>4</v>
      </c>
      <c r="M6" t="s">
        <v>65</v>
      </c>
      <c r="N6" t="str">
        <f>HYPERLINK("http://dx.doi.org/10.3934/bioeng.2020016","http://dx.doi.org/10.3934/bioeng.2020016")</f>
        <v>http://dx.doi.org/10.3934/bioeng.2020016</v>
      </c>
      <c r="O6" t="s">
        <v>66</v>
      </c>
      <c r="P6" t="str">
        <f>HYPERLINK("https%3A%2F%2Fwww.webofscience.com%2Fwos%2Fwoscc%2Ffull-record%2FWOS:000582760200001","View Full Record in Web of Science")</f>
        <v>View Full Record in Web of Science</v>
      </c>
    </row>
    <row r="7" spans="1:16" x14ac:dyDescent="0.25">
      <c r="A7" t="s">
        <v>67</v>
      </c>
      <c r="B7" t="s">
        <v>68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74</v>
      </c>
      <c r="I7" t="s">
        <v>34</v>
      </c>
      <c r="J7">
        <v>2020</v>
      </c>
      <c r="K7">
        <v>24</v>
      </c>
      <c r="L7" t="s">
        <v>34</v>
      </c>
      <c r="M7" t="s">
        <v>75</v>
      </c>
      <c r="N7" t="str">
        <f>HYPERLINK("http://dx.doi.org/10.2298/TSCI20S1107A","http://dx.doi.org/10.2298/TSCI20S1107A")</f>
        <v>http://dx.doi.org/10.2298/TSCI20S1107A</v>
      </c>
      <c r="O7" t="s">
        <v>76</v>
      </c>
      <c r="P7" t="str">
        <f>HYPERLINK("https%3A%2F%2Fwww.webofscience.com%2Fwos%2Fwoscc%2Ffull-record%2FWOS:000582432600012","View Full Record in Web of Science")</f>
        <v>View Full Record in Web of Science</v>
      </c>
    </row>
    <row r="8" spans="1:16" x14ac:dyDescent="0.25">
      <c r="A8" t="s">
        <v>77</v>
      </c>
      <c r="B8" t="s">
        <v>78</v>
      </c>
      <c r="C8" t="s">
        <v>79</v>
      </c>
      <c r="D8" t="s">
        <v>80</v>
      </c>
      <c r="E8" t="s">
        <v>52</v>
      </c>
      <c r="F8" t="s">
        <v>53</v>
      </c>
      <c r="G8" t="s">
        <v>81</v>
      </c>
      <c r="H8" t="s">
        <v>82</v>
      </c>
      <c r="I8" t="s">
        <v>34</v>
      </c>
      <c r="J8">
        <v>2020</v>
      </c>
      <c r="K8">
        <v>19</v>
      </c>
      <c r="L8">
        <v>3</v>
      </c>
      <c r="M8" t="s">
        <v>83</v>
      </c>
      <c r="N8" t="str">
        <f>HYPERLINK("http://dx.doi.org/10.17512/jamcm.2020.3.08","http://dx.doi.org/10.17512/jamcm.2020.3.08")</f>
        <v>http://dx.doi.org/10.17512/jamcm.2020.3.08</v>
      </c>
      <c r="O8" t="s">
        <v>84</v>
      </c>
      <c r="P8" t="str">
        <f>HYPERLINK("https%3A%2F%2Fwww.webofscience.com%2Fwos%2Fwoscc%2Ffull-record%2FWOS:000575860700008","View Full Record in Web of Science")</f>
        <v>View Full Record in Web of Science</v>
      </c>
    </row>
    <row r="9" spans="1:16" x14ac:dyDescent="0.25">
      <c r="A9" t="s">
        <v>85</v>
      </c>
      <c r="B9" t="s">
        <v>86</v>
      </c>
      <c r="C9" t="s">
        <v>87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93</v>
      </c>
      <c r="J9">
        <v>2020</v>
      </c>
      <c r="K9">
        <v>98</v>
      </c>
      <c r="L9">
        <v>5</v>
      </c>
      <c r="M9" t="s">
        <v>94</v>
      </c>
      <c r="N9" t="str">
        <f>HYPERLINK("http://dx.doi.org/10.1080/00202967.2020.1802100","http://dx.doi.org/10.1080/00202967.2020.1802100")</f>
        <v>http://dx.doi.org/10.1080/00202967.2020.1802100</v>
      </c>
      <c r="O9" t="s">
        <v>95</v>
      </c>
      <c r="P9" t="str">
        <f>HYPERLINK("https%3A%2F%2Fwww.webofscience.com%2Fwos%2Fwoscc%2Ffull-record%2FWOS:000568842000008","View Full Record in Web of Science")</f>
        <v>View Full Record in Web of Science</v>
      </c>
    </row>
    <row r="10" spans="1:16" x14ac:dyDescent="0.25">
      <c r="A10" t="s">
        <v>96</v>
      </c>
      <c r="B10" t="s">
        <v>97</v>
      </c>
      <c r="C10" t="s">
        <v>98</v>
      </c>
      <c r="D10" t="s">
        <v>99</v>
      </c>
      <c r="E10" t="s">
        <v>100</v>
      </c>
      <c r="F10" t="s">
        <v>101</v>
      </c>
      <c r="G10" t="s">
        <v>102</v>
      </c>
      <c r="H10" t="s">
        <v>103</v>
      </c>
      <c r="I10" t="s">
        <v>104</v>
      </c>
      <c r="J10">
        <v>2020</v>
      </c>
      <c r="K10">
        <v>90</v>
      </c>
      <c r="L10">
        <v>3</v>
      </c>
      <c r="M10" t="s">
        <v>105</v>
      </c>
      <c r="N10" t="str">
        <f>HYPERLINK("http://dx.doi.org/10.1007/s40010-019-00605-8","http://dx.doi.org/10.1007/s40010-019-00605-8")</f>
        <v>http://dx.doi.org/10.1007/s40010-019-00605-8</v>
      </c>
      <c r="O10" t="s">
        <v>106</v>
      </c>
      <c r="P10" t="str">
        <f>HYPERLINK("https%3A%2F%2Fwww.webofscience.com%2Fwos%2Fwoscc%2Ffull-record%2FWOS:000563491000006","View Full Record in Web of Science")</f>
        <v>View Full Record in Web of Science</v>
      </c>
    </row>
    <row r="11" spans="1:16" x14ac:dyDescent="0.25">
      <c r="A11" t="s">
        <v>107</v>
      </c>
      <c r="B11" t="s">
        <v>108</v>
      </c>
      <c r="C11" t="s">
        <v>109</v>
      </c>
      <c r="D11" t="s">
        <v>110</v>
      </c>
      <c r="E11" t="s">
        <v>111</v>
      </c>
      <c r="F11" t="s">
        <v>112</v>
      </c>
      <c r="G11" t="s">
        <v>113</v>
      </c>
      <c r="H11" t="s">
        <v>114</v>
      </c>
      <c r="I11" t="s">
        <v>104</v>
      </c>
      <c r="J11">
        <v>2020</v>
      </c>
      <c r="K11">
        <v>45</v>
      </c>
      <c r="L11">
        <v>7</v>
      </c>
      <c r="M11" t="s">
        <v>115</v>
      </c>
      <c r="N11" t="str">
        <f>HYPERLINK("http://dx.doi.org/10.1093/chemse/bjaa041","http://dx.doi.org/10.1093/chemse/bjaa041")</f>
        <v>http://dx.doi.org/10.1093/chemse/bjaa041</v>
      </c>
      <c r="O11" t="s">
        <v>116</v>
      </c>
      <c r="P11" t="str">
        <f>HYPERLINK("https%3A%2F%2Fwww.webofscience.com%2Fwos%2Fwoscc%2Ffull-record%2FWOS:000591530900014","View Full Record in Web of Science")</f>
        <v>View Full Record in Web of Science</v>
      </c>
    </row>
    <row r="12" spans="1:16" x14ac:dyDescent="0.25">
      <c r="A12" t="s">
        <v>117</v>
      </c>
      <c r="B12" t="s">
        <v>118</v>
      </c>
      <c r="C12" t="s">
        <v>119</v>
      </c>
      <c r="D12" t="s">
        <v>120</v>
      </c>
      <c r="E12" t="s">
        <v>121</v>
      </c>
      <c r="F12" t="s">
        <v>122</v>
      </c>
      <c r="G12" t="s">
        <v>123</v>
      </c>
      <c r="H12" t="s">
        <v>34</v>
      </c>
      <c r="I12" t="s">
        <v>124</v>
      </c>
      <c r="J12">
        <v>2020</v>
      </c>
      <c r="K12">
        <v>2020</v>
      </c>
      <c r="L12">
        <v>1</v>
      </c>
      <c r="M12" t="s">
        <v>125</v>
      </c>
      <c r="N12" t="str">
        <f>HYPERLINK("http://dx.doi.org/10.1186/s13662-020-02853-0","http://dx.doi.org/10.1186/s13662-020-02853-0")</f>
        <v>http://dx.doi.org/10.1186/s13662-020-02853-0</v>
      </c>
      <c r="O12" t="s">
        <v>126</v>
      </c>
      <c r="P12" t="str">
        <f>HYPERLINK("https%3A%2F%2Fwww.webofscience.com%2Fwos%2Fwoscc%2Ffull-record%2FWOS:000560367100005","View Full Record in Web of Science")</f>
        <v>View Full Record in Web of Science</v>
      </c>
    </row>
    <row r="13" spans="1:16" x14ac:dyDescent="0.25">
      <c r="A13" t="s">
        <v>127</v>
      </c>
      <c r="B13" t="s">
        <v>128</v>
      </c>
      <c r="C13" t="s">
        <v>129</v>
      </c>
      <c r="D13" t="s">
        <v>130</v>
      </c>
      <c r="E13" t="s">
        <v>34</v>
      </c>
      <c r="F13" t="s">
        <v>131</v>
      </c>
      <c r="G13" t="s">
        <v>132</v>
      </c>
      <c r="H13" t="s">
        <v>133</v>
      </c>
      <c r="I13" t="s">
        <v>35</v>
      </c>
      <c r="J13">
        <v>2020</v>
      </c>
      <c r="K13">
        <v>92</v>
      </c>
      <c r="L13">
        <v>12</v>
      </c>
      <c r="M13" t="s">
        <v>134</v>
      </c>
      <c r="N13" t="str">
        <f>HYPERLINK("http://dx.doi.org/10.1002/jmv.25872","http://dx.doi.org/10.1002/jmv.25872")</f>
        <v>http://dx.doi.org/10.1002/jmv.25872</v>
      </c>
      <c r="O13" t="s">
        <v>135</v>
      </c>
      <c r="P13" t="str">
        <f>HYPERLINK("https%3A%2F%2Fwww.webofscience.com%2Fwos%2Fwoscc%2Ffull-record%2FWOS:000558711200001","View Full Record in Web of Science")</f>
        <v>View Full Record in Web of Science</v>
      </c>
    </row>
    <row r="14" spans="1:16" x14ac:dyDescent="0.25">
      <c r="A14" t="s">
        <v>136</v>
      </c>
      <c r="B14" t="s">
        <v>137</v>
      </c>
      <c r="C14" t="s">
        <v>138</v>
      </c>
      <c r="D14" t="s">
        <v>139</v>
      </c>
      <c r="E14" t="s">
        <v>140</v>
      </c>
      <c r="F14" t="s">
        <v>141</v>
      </c>
      <c r="G14" t="s">
        <v>142</v>
      </c>
      <c r="H14" t="s">
        <v>143</v>
      </c>
      <c r="I14" t="s">
        <v>144</v>
      </c>
      <c r="J14">
        <v>2020</v>
      </c>
      <c r="K14">
        <v>72</v>
      </c>
      <c r="L14">
        <v>8</v>
      </c>
      <c r="M14" t="s">
        <v>145</v>
      </c>
      <c r="N14" t="str">
        <f>HYPERLINK("http://dx.doi.org/10.1088/1572-9494/ab8a21","http://dx.doi.org/10.1088/1572-9494/ab8a21")</f>
        <v>http://dx.doi.org/10.1088/1572-9494/ab8a21</v>
      </c>
      <c r="O14" t="s">
        <v>146</v>
      </c>
      <c r="P14" t="str">
        <f>HYPERLINK("https%3A%2F%2Fwww.webofscience.com%2Fwos%2Fwoscc%2Ffull-record%2FWOS:000555797400001","View Full Record in Web of Science")</f>
        <v>View Full Record in Web of Science</v>
      </c>
    </row>
    <row r="15" spans="1:16" x14ac:dyDescent="0.25">
      <c r="A15" t="s">
        <v>147</v>
      </c>
      <c r="B15" t="s">
        <v>148</v>
      </c>
      <c r="C15" t="s">
        <v>149</v>
      </c>
      <c r="D15" t="s">
        <v>150</v>
      </c>
      <c r="E15" t="s">
        <v>151</v>
      </c>
      <c r="F15" t="s">
        <v>152</v>
      </c>
      <c r="G15" t="s">
        <v>34</v>
      </c>
      <c r="H15" t="s">
        <v>153</v>
      </c>
      <c r="I15" t="s">
        <v>104</v>
      </c>
      <c r="J15">
        <v>2020</v>
      </c>
      <c r="K15">
        <v>25</v>
      </c>
      <c r="L15" t="s">
        <v>34</v>
      </c>
      <c r="M15" t="s">
        <v>154</v>
      </c>
      <c r="N15" t="str">
        <f>HYPERLINK("http://dx.doi.org/10.1016/j.mgene.2020.100707","http://dx.doi.org/10.1016/j.mgene.2020.100707")</f>
        <v>http://dx.doi.org/10.1016/j.mgene.2020.100707</v>
      </c>
      <c r="O15" t="s">
        <v>155</v>
      </c>
      <c r="P15" t="str">
        <f>HYPERLINK("https%3A%2F%2Fwww.webofscience.com%2Fwos%2Fwoscc%2Ffull-record%2FWOS:000553357600013","View Full Record in Web of Science")</f>
        <v>View Full Record in Web of Science</v>
      </c>
    </row>
    <row r="16" spans="1:16" x14ac:dyDescent="0.25">
      <c r="A16" t="s">
        <v>156</v>
      </c>
      <c r="B16" t="s">
        <v>157</v>
      </c>
      <c r="C16" t="s">
        <v>158</v>
      </c>
      <c r="D16" t="s">
        <v>159</v>
      </c>
      <c r="E16" t="s">
        <v>160</v>
      </c>
      <c r="F16" t="s">
        <v>161</v>
      </c>
      <c r="G16" t="s">
        <v>162</v>
      </c>
      <c r="H16" t="s">
        <v>34</v>
      </c>
      <c r="I16" t="s">
        <v>163</v>
      </c>
      <c r="J16">
        <v>2020</v>
      </c>
      <c r="K16">
        <v>135</v>
      </c>
      <c r="L16">
        <v>7</v>
      </c>
      <c r="M16" t="s">
        <v>164</v>
      </c>
      <c r="N16" t="str">
        <f>HYPERLINK("http://dx.doi.org/10.1140/epjp/s13360-020-00566-7","http://dx.doi.org/10.1140/epjp/s13360-020-00566-7")</f>
        <v>http://dx.doi.org/10.1140/epjp/s13360-020-00566-7</v>
      </c>
      <c r="O16" t="s">
        <v>165</v>
      </c>
      <c r="P16" t="str">
        <f>HYPERLINK("https%3A%2F%2Fwww.webofscience.com%2Fwos%2Fwoscc%2Ffull-record%2FWOS:000552598600002","View Full Record in Web of Science")</f>
        <v>View Full Record in Web of Science</v>
      </c>
    </row>
    <row r="17" spans="1:16" x14ac:dyDescent="0.25">
      <c r="A17" t="s">
        <v>166</v>
      </c>
      <c r="B17" t="s">
        <v>167</v>
      </c>
      <c r="C17" t="s">
        <v>168</v>
      </c>
      <c r="D17" t="s">
        <v>169</v>
      </c>
      <c r="E17" t="s">
        <v>170</v>
      </c>
      <c r="F17" t="s">
        <v>34</v>
      </c>
      <c r="G17" t="s">
        <v>171</v>
      </c>
      <c r="H17" t="s">
        <v>34</v>
      </c>
      <c r="I17" t="s">
        <v>172</v>
      </c>
      <c r="J17">
        <v>2020</v>
      </c>
      <c r="K17">
        <v>23</v>
      </c>
      <c r="L17">
        <v>7</v>
      </c>
      <c r="M17" t="s">
        <v>173</v>
      </c>
      <c r="N17" t="str">
        <f>HYPERLINK("http://dx.doi.org/10.4103/njcp.njcp_538_19","http://dx.doi.org/10.4103/njcp.njcp_538_19")</f>
        <v>http://dx.doi.org/10.4103/njcp.njcp_538_19</v>
      </c>
      <c r="O17" t="s">
        <v>174</v>
      </c>
      <c r="P17" t="str">
        <f>HYPERLINK("https%3A%2F%2Fwww.webofscience.com%2Fwos%2Fwoscc%2Ffull-record%2FWOS:000549861200011","View Full Record in Web of Science")</f>
        <v>View Full Record in Web of Science</v>
      </c>
    </row>
    <row r="18" spans="1:16" x14ac:dyDescent="0.25">
      <c r="A18" t="s">
        <v>175</v>
      </c>
      <c r="B18" t="s">
        <v>176</v>
      </c>
      <c r="C18" t="s">
        <v>177</v>
      </c>
      <c r="D18" t="s">
        <v>178</v>
      </c>
      <c r="E18" t="s">
        <v>179</v>
      </c>
      <c r="F18" t="s">
        <v>180</v>
      </c>
      <c r="G18" t="s">
        <v>181</v>
      </c>
      <c r="H18" t="s">
        <v>182</v>
      </c>
      <c r="I18" t="s">
        <v>183</v>
      </c>
      <c r="J18">
        <v>2020</v>
      </c>
      <c r="K18">
        <v>13</v>
      </c>
      <c r="L18">
        <v>2</v>
      </c>
      <c r="M18" t="s">
        <v>34</v>
      </c>
      <c r="N18" t="s">
        <v>34</v>
      </c>
      <c r="O18" t="s">
        <v>184</v>
      </c>
      <c r="P18" t="str">
        <f>HYPERLINK("https%3A%2F%2Fwww.webofscience.com%2Fwos%2Fwoscc%2Ffull-record%2FWOS:000548226200003","View Full Record in Web of Science")</f>
        <v>View Full Record in Web of Science</v>
      </c>
    </row>
    <row r="19" spans="1:16" x14ac:dyDescent="0.25">
      <c r="A19" t="s">
        <v>185</v>
      </c>
      <c r="B19" t="s">
        <v>186</v>
      </c>
      <c r="C19" t="s">
        <v>187</v>
      </c>
      <c r="D19" t="s">
        <v>188</v>
      </c>
      <c r="E19" t="s">
        <v>189</v>
      </c>
      <c r="F19" t="s">
        <v>190</v>
      </c>
      <c r="G19" t="s">
        <v>191</v>
      </c>
      <c r="H19" t="s">
        <v>192</v>
      </c>
      <c r="I19" t="s">
        <v>193</v>
      </c>
      <c r="J19">
        <v>2020</v>
      </c>
      <c r="K19">
        <v>137</v>
      </c>
      <c r="L19" t="s">
        <v>34</v>
      </c>
      <c r="M19" t="s">
        <v>194</v>
      </c>
      <c r="N19" t="str">
        <f>HYPERLINK("http://dx.doi.org/10.1016/j.chaos.2020.109878","http://dx.doi.org/10.1016/j.chaos.2020.109878")</f>
        <v>http://dx.doi.org/10.1016/j.chaos.2020.109878</v>
      </c>
      <c r="O19" t="s">
        <v>195</v>
      </c>
      <c r="P19" t="str">
        <f>HYPERLINK("https%3A%2F%2Fwww.webofscience.com%2Fwos%2Fwoscc%2Ffull-record%2FWOS:000542421200009","View Full Record in Web of Science")</f>
        <v>View Full Record in Web of Science</v>
      </c>
    </row>
    <row r="20" spans="1:16" x14ac:dyDescent="0.25">
      <c r="A20" t="s">
        <v>196</v>
      </c>
      <c r="B20" t="s">
        <v>197</v>
      </c>
      <c r="C20" t="s">
        <v>198</v>
      </c>
      <c r="D20" t="s">
        <v>159</v>
      </c>
      <c r="E20" t="s">
        <v>199</v>
      </c>
      <c r="F20" t="s">
        <v>200</v>
      </c>
      <c r="G20" t="s">
        <v>162</v>
      </c>
      <c r="H20" t="s">
        <v>34</v>
      </c>
      <c r="I20" t="s">
        <v>201</v>
      </c>
      <c r="J20">
        <v>2020</v>
      </c>
      <c r="K20">
        <v>135</v>
      </c>
      <c r="L20">
        <v>6</v>
      </c>
      <c r="M20" t="s">
        <v>202</v>
      </c>
      <c r="N20" t="str">
        <f>HYPERLINK("http://dx.doi.org/10.1140/epjp/s13360-020-00425-5","http://dx.doi.org/10.1140/epjp/s13360-020-00425-5")</f>
        <v>http://dx.doi.org/10.1140/epjp/s13360-020-00425-5</v>
      </c>
      <c r="O20" t="s">
        <v>203</v>
      </c>
      <c r="P20" t="str">
        <f>HYPERLINK("https%3A%2F%2Fwww.webofscience.com%2Fwos%2Fwoscc%2Ffull-record%2FWOS:000537728300014","View Full Record in Web of Science")</f>
        <v>View Full Record in Web of Science</v>
      </c>
    </row>
    <row r="21" spans="1:16" x14ac:dyDescent="0.25">
      <c r="A21" t="s">
        <v>204</v>
      </c>
      <c r="B21" t="s">
        <v>205</v>
      </c>
      <c r="C21" t="s">
        <v>206</v>
      </c>
      <c r="D21" t="s">
        <v>139</v>
      </c>
      <c r="E21" t="s">
        <v>207</v>
      </c>
      <c r="F21" t="s">
        <v>208</v>
      </c>
      <c r="G21" t="s">
        <v>142</v>
      </c>
      <c r="H21" t="s">
        <v>143</v>
      </c>
      <c r="I21" t="s">
        <v>209</v>
      </c>
      <c r="J21">
        <v>2020</v>
      </c>
      <c r="K21">
        <v>72</v>
      </c>
      <c r="L21">
        <v>6</v>
      </c>
      <c r="M21" t="s">
        <v>210</v>
      </c>
      <c r="N21" t="str">
        <f>HYPERLINK("http://dx.doi.org/10.1088/1572-9494/ab7ec8","http://dx.doi.org/10.1088/1572-9494/ab7ec8")</f>
        <v>http://dx.doi.org/10.1088/1572-9494/ab7ec8</v>
      </c>
      <c r="O21" t="s">
        <v>211</v>
      </c>
      <c r="P21" t="str">
        <f>HYPERLINK("https%3A%2F%2Fwww.webofscience.com%2Fwos%2Fwoscc%2Ffull-record%2FWOS:000536756700001","View Full Record in Web of Science")</f>
        <v>View Full Record in Web of Science</v>
      </c>
    </row>
    <row r="22" spans="1:16" x14ac:dyDescent="0.25">
      <c r="A22" t="s">
        <v>212</v>
      </c>
      <c r="B22" t="s">
        <v>213</v>
      </c>
      <c r="C22" t="s">
        <v>214</v>
      </c>
      <c r="D22" t="s">
        <v>215</v>
      </c>
      <c r="E22" t="s">
        <v>216</v>
      </c>
      <c r="F22" t="s">
        <v>217</v>
      </c>
      <c r="G22" t="s">
        <v>218</v>
      </c>
      <c r="H22" t="s">
        <v>219</v>
      </c>
      <c r="I22" t="s">
        <v>209</v>
      </c>
      <c r="J22">
        <v>2020</v>
      </c>
      <c r="K22">
        <v>547</v>
      </c>
      <c r="L22" t="s">
        <v>34</v>
      </c>
      <c r="M22" t="s">
        <v>220</v>
      </c>
      <c r="N22" t="str">
        <f>HYPERLINK("http://dx.doi.org/10.1016/j.physa.2019.123860","http://dx.doi.org/10.1016/j.physa.2019.123860")</f>
        <v>http://dx.doi.org/10.1016/j.physa.2019.123860</v>
      </c>
      <c r="O22" t="s">
        <v>221</v>
      </c>
      <c r="P22" t="str">
        <f>HYPERLINK("https%3A%2F%2Fwww.webofscience.com%2Fwos%2Fwoscc%2Ffull-record%2FWOS:000528206900004","View Full Record in Web of Science")</f>
        <v>View Full Record in Web of Science</v>
      </c>
    </row>
    <row r="23" spans="1:16" x14ac:dyDescent="0.25">
      <c r="A23" t="s">
        <v>222</v>
      </c>
      <c r="B23" t="s">
        <v>223</v>
      </c>
      <c r="C23" t="s">
        <v>224</v>
      </c>
      <c r="D23" t="s">
        <v>225</v>
      </c>
      <c r="E23" t="s">
        <v>226</v>
      </c>
      <c r="F23" t="s">
        <v>227</v>
      </c>
      <c r="G23" t="s">
        <v>228</v>
      </c>
      <c r="H23" t="s">
        <v>229</v>
      </c>
      <c r="I23" t="s">
        <v>193</v>
      </c>
      <c r="J23">
        <v>2020</v>
      </c>
      <c r="K23">
        <v>44</v>
      </c>
      <c r="L23">
        <v>10</v>
      </c>
      <c r="M23" t="s">
        <v>230</v>
      </c>
      <c r="N23" t="str">
        <f>HYPERLINK("http://dx.doi.org/10.1002/er.5546","http://dx.doi.org/10.1002/er.5546")</f>
        <v>http://dx.doi.org/10.1002/er.5546</v>
      </c>
      <c r="O23" t="s">
        <v>231</v>
      </c>
      <c r="P23" t="str">
        <f>HYPERLINK("https%3A%2F%2Fwww.webofscience.com%2Fwos%2Fwoscc%2Ffull-record%2FWOS:000534080900001","View Full Record in Web of Science")</f>
        <v>View Full Record in Web of Science</v>
      </c>
    </row>
    <row r="24" spans="1:16" x14ac:dyDescent="0.25">
      <c r="A24" t="s">
        <v>232</v>
      </c>
      <c r="B24" t="s">
        <v>233</v>
      </c>
      <c r="C24" t="s">
        <v>234</v>
      </c>
      <c r="D24" t="s">
        <v>235</v>
      </c>
      <c r="E24" t="s">
        <v>236</v>
      </c>
      <c r="F24" t="s">
        <v>237</v>
      </c>
      <c r="G24" t="s">
        <v>238</v>
      </c>
      <c r="H24" t="s">
        <v>239</v>
      </c>
      <c r="I24" t="s">
        <v>240</v>
      </c>
      <c r="J24">
        <v>2020</v>
      </c>
      <c r="K24">
        <v>246</v>
      </c>
      <c r="L24">
        <v>6</v>
      </c>
      <c r="M24" t="s">
        <v>241</v>
      </c>
      <c r="N24" t="str">
        <f>HYPERLINK("http://dx.doi.org/10.1007/s00217-020-03491-2","http://dx.doi.org/10.1007/s00217-020-03491-2")</f>
        <v>http://dx.doi.org/10.1007/s00217-020-03491-2</v>
      </c>
      <c r="O24" t="s">
        <v>242</v>
      </c>
      <c r="P24" t="str">
        <f>HYPERLINK("https%3A%2F%2Fwww.webofscience.com%2Fwos%2Fwoscc%2Ffull-record%2FWOS:000527908100002","View Full Record in Web of Science")</f>
        <v>View Full Record in Web of Science</v>
      </c>
    </row>
    <row r="25" spans="1:16" x14ac:dyDescent="0.25">
      <c r="A25" t="s">
        <v>243</v>
      </c>
      <c r="B25" t="s">
        <v>244</v>
      </c>
      <c r="C25" t="s">
        <v>245</v>
      </c>
      <c r="D25" t="s">
        <v>246</v>
      </c>
      <c r="E25" t="s">
        <v>247</v>
      </c>
      <c r="F25" t="s">
        <v>248</v>
      </c>
      <c r="G25" t="s">
        <v>34</v>
      </c>
      <c r="H25" t="s">
        <v>249</v>
      </c>
      <c r="I25" t="s">
        <v>250</v>
      </c>
      <c r="J25">
        <v>2020</v>
      </c>
      <c r="K25">
        <v>22</v>
      </c>
      <c r="L25">
        <v>3</v>
      </c>
      <c r="M25" t="s">
        <v>251</v>
      </c>
      <c r="N25" t="str">
        <f>HYPERLINK("http://dx.doi.org/10.3390/e22030271","http://dx.doi.org/10.3390/e22030271")</f>
        <v>http://dx.doi.org/10.3390/e22030271</v>
      </c>
      <c r="O25" t="s">
        <v>252</v>
      </c>
      <c r="P25" t="str">
        <f>HYPERLINK("https%3A%2F%2Fwww.webofscience.com%2Fwos%2Fwoscc%2Ffull-record%2FWOS:000526524300069","View Full Record in Web of Science")</f>
        <v>View Full Record in Web of Science</v>
      </c>
    </row>
    <row r="26" spans="1:16" x14ac:dyDescent="0.25">
      <c r="A26" t="s">
        <v>253</v>
      </c>
      <c r="B26" t="s">
        <v>254</v>
      </c>
      <c r="C26" t="s">
        <v>255</v>
      </c>
      <c r="D26" t="s">
        <v>256</v>
      </c>
      <c r="E26" t="s">
        <v>257</v>
      </c>
      <c r="F26" t="s">
        <v>258</v>
      </c>
      <c r="G26" t="s">
        <v>259</v>
      </c>
      <c r="H26" t="s">
        <v>260</v>
      </c>
      <c r="I26" t="s">
        <v>183</v>
      </c>
      <c r="J26">
        <v>2020</v>
      </c>
      <c r="K26">
        <v>30</v>
      </c>
      <c r="L26">
        <v>4</v>
      </c>
      <c r="M26" t="s">
        <v>261</v>
      </c>
      <c r="N26" t="str">
        <f>HYPERLINK("http://dx.doi.org/10.1063/1.5121845","http://dx.doi.org/10.1063/1.5121845")</f>
        <v>http://dx.doi.org/10.1063/1.5121845</v>
      </c>
      <c r="O26" t="s">
        <v>262</v>
      </c>
      <c r="P26" t="str">
        <f>HYPERLINK("https%3A%2F%2Fwww.webofscience.com%2Fwos%2Fwoscc%2Ffull-record%2FWOS:000525045000006","View Full Record in Web of Science")</f>
        <v>View Full Record in Web of Science</v>
      </c>
    </row>
    <row r="27" spans="1:16" x14ac:dyDescent="0.25">
      <c r="A27" t="s">
        <v>263</v>
      </c>
      <c r="B27" t="s">
        <v>264</v>
      </c>
      <c r="C27" t="s">
        <v>265</v>
      </c>
      <c r="D27" t="s">
        <v>266</v>
      </c>
      <c r="E27" t="s">
        <v>267</v>
      </c>
      <c r="F27" t="s">
        <v>268</v>
      </c>
      <c r="G27" t="s">
        <v>269</v>
      </c>
      <c r="H27" t="s">
        <v>270</v>
      </c>
      <c r="I27" t="s">
        <v>240</v>
      </c>
      <c r="J27">
        <v>2020</v>
      </c>
      <c r="K27">
        <v>95</v>
      </c>
      <c r="L27">
        <v>6</v>
      </c>
      <c r="M27" t="s">
        <v>271</v>
      </c>
      <c r="N27" t="str">
        <f>HYPERLINK("http://dx.doi.org/10.1088/1402-4896/ab7c77","http://dx.doi.org/10.1088/1402-4896/ab7c77")</f>
        <v>http://dx.doi.org/10.1088/1402-4896/ab7c77</v>
      </c>
      <c r="O27" t="s">
        <v>272</v>
      </c>
      <c r="P27" t="str">
        <f>HYPERLINK("https%3A%2F%2Fwww.webofscience.com%2Fwos%2Fwoscc%2Ffull-record%2FWOS:000521338500001","View Full Record in Web of Science")</f>
        <v>View Full Record in Web of Science</v>
      </c>
    </row>
    <row r="28" spans="1:16" x14ac:dyDescent="0.25">
      <c r="A28" t="s">
        <v>273</v>
      </c>
      <c r="B28" t="s">
        <v>274</v>
      </c>
      <c r="C28" t="s">
        <v>275</v>
      </c>
      <c r="D28" t="s">
        <v>188</v>
      </c>
      <c r="E28" t="s">
        <v>276</v>
      </c>
      <c r="F28" t="s">
        <v>277</v>
      </c>
      <c r="G28" t="s">
        <v>191</v>
      </c>
      <c r="H28" t="s">
        <v>192</v>
      </c>
      <c r="I28" t="s">
        <v>183</v>
      </c>
      <c r="J28">
        <v>2020</v>
      </c>
      <c r="K28">
        <v>133</v>
      </c>
      <c r="L28" t="s">
        <v>34</v>
      </c>
      <c r="M28" t="s">
        <v>278</v>
      </c>
      <c r="N28" t="str">
        <f>HYPERLINK("http://dx.doi.org/10.1016/j.chaos.2020.109628","http://dx.doi.org/10.1016/j.chaos.2020.109628")</f>
        <v>http://dx.doi.org/10.1016/j.chaos.2020.109628</v>
      </c>
      <c r="O28" t="s">
        <v>279</v>
      </c>
      <c r="P28" t="str">
        <f>HYPERLINK("https%3A%2F%2Fwww.webofscience.com%2Fwos%2Fwoscc%2Ffull-record%2FWOS:000520892300038","View Full Record in Web of Science")</f>
        <v>View Full Record in Web of Science</v>
      </c>
    </row>
    <row r="29" spans="1:16" x14ac:dyDescent="0.25">
      <c r="A29" t="s">
        <v>280</v>
      </c>
      <c r="B29" t="s">
        <v>281</v>
      </c>
      <c r="C29" t="s">
        <v>282</v>
      </c>
      <c r="D29" t="s">
        <v>283</v>
      </c>
      <c r="E29" t="s">
        <v>284</v>
      </c>
      <c r="F29" t="s">
        <v>285</v>
      </c>
      <c r="G29" t="s">
        <v>286</v>
      </c>
      <c r="H29" t="s">
        <v>287</v>
      </c>
      <c r="I29" t="s">
        <v>288</v>
      </c>
      <c r="J29">
        <v>2020</v>
      </c>
      <c r="K29">
        <v>34</v>
      </c>
      <c r="L29">
        <v>6</v>
      </c>
      <c r="M29" t="s">
        <v>289</v>
      </c>
      <c r="N29" t="str">
        <f>HYPERLINK("http://dx.doi.org/10.1142/S0217984920500797","http://dx.doi.org/10.1142/S0217984920500797")</f>
        <v>http://dx.doi.org/10.1142/S0217984920500797</v>
      </c>
      <c r="O29" t="s">
        <v>290</v>
      </c>
      <c r="P29" t="str">
        <f>HYPERLINK("https%3A%2F%2Fwww.webofscience.com%2Fwos%2Fwoscc%2Ffull-record%2FWOS:000518816400007","View Full Record in Web of Science")</f>
        <v>View Full Record in Web of Science</v>
      </c>
    </row>
    <row r="30" spans="1:16" x14ac:dyDescent="0.25">
      <c r="A30" t="s">
        <v>291</v>
      </c>
      <c r="B30" t="s">
        <v>292</v>
      </c>
      <c r="C30" t="s">
        <v>293</v>
      </c>
      <c r="D30" t="s">
        <v>294</v>
      </c>
      <c r="E30" t="s">
        <v>295</v>
      </c>
      <c r="F30" t="s">
        <v>296</v>
      </c>
      <c r="G30" t="s">
        <v>297</v>
      </c>
      <c r="H30" t="s">
        <v>298</v>
      </c>
      <c r="I30" t="s">
        <v>299</v>
      </c>
      <c r="J30">
        <v>2020</v>
      </c>
      <c r="K30">
        <v>20</v>
      </c>
      <c r="L30">
        <v>1</v>
      </c>
      <c r="M30" t="s">
        <v>300</v>
      </c>
      <c r="N30" t="str">
        <f>HYPERLINK("http://dx.doi.org/10.1016/j.clbc.2019.09.002","http://dx.doi.org/10.1016/j.clbc.2019.09.002")</f>
        <v>http://dx.doi.org/10.1016/j.clbc.2019.09.002</v>
      </c>
      <c r="O30" t="s">
        <v>301</v>
      </c>
      <c r="P30" t="str">
        <f>HYPERLINK("https%3A%2F%2Fwww.webofscience.com%2Fwos%2Fwoscc%2Ffull-record%2FWOS:000514833800002","View Full Record in Web of Science")</f>
        <v>View Full Record in Web of Science</v>
      </c>
    </row>
    <row r="31" spans="1:16" x14ac:dyDescent="0.25">
      <c r="A31" t="s">
        <v>302</v>
      </c>
      <c r="B31" t="s">
        <v>303</v>
      </c>
      <c r="C31" t="s">
        <v>304</v>
      </c>
      <c r="D31" t="s">
        <v>305</v>
      </c>
      <c r="E31" t="s">
        <v>306</v>
      </c>
      <c r="F31" t="s">
        <v>307</v>
      </c>
      <c r="G31" t="s">
        <v>308</v>
      </c>
      <c r="H31" t="s">
        <v>309</v>
      </c>
      <c r="I31" t="s">
        <v>310</v>
      </c>
      <c r="J31">
        <v>2020</v>
      </c>
      <c r="K31">
        <v>24</v>
      </c>
      <c r="L31">
        <v>1</v>
      </c>
      <c r="M31" t="s">
        <v>311</v>
      </c>
      <c r="N31" t="str">
        <f>HYPERLINK("http://dx.doi.org/10.1089/omi.2019.0103","http://dx.doi.org/10.1089/omi.2019.0103")</f>
        <v>http://dx.doi.org/10.1089/omi.2019.0103</v>
      </c>
      <c r="O31" t="s">
        <v>312</v>
      </c>
      <c r="P31" t="str">
        <f>HYPERLINK("https%3A%2F%2Fwww.webofscience.com%2Fwos%2Fwoscc%2Ffull-record%2FWOS:000506968100003","View Full Record in Web of Science")</f>
        <v>View Full Record in Web of Science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Hatice DOGRU</dc:creator>
  <cp:lastModifiedBy>Hatice DOGRU</cp:lastModifiedBy>
  <dcterms:created xsi:type="dcterms:W3CDTF">2023-11-01T14:11:53Z</dcterms:created>
  <dcterms:modified xsi:type="dcterms:W3CDTF">2023-11-01T14:12:26Z</dcterms:modified>
</cp:coreProperties>
</file>